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all2000.sharepoint.com/sites/FormationeHall/Documents partages/Calcul rentabilité/"/>
    </mc:Choice>
  </mc:AlternateContent>
  <xr:revisionPtr revIDLastSave="104" documentId="8_{5218E190-0A2B-4E21-A221-1011D8370877}" xr6:coauthVersionLast="47" xr6:coauthVersionMax="47" xr10:uidLastSave="{C58D1374-930C-44D9-B584-B759EF596C8D}"/>
  <workbookProtection workbookAlgorithmName="SHA-512" workbookHashValue="MQhRlQ3s9k2kh3N+KicfSKrc1uOYv7GiDlWLmpFKfJ0bOZhhQ2mdbgp4ULQj7Cmic9g/wiD2bei4ESPvdqaaTA==" workbookSaltValue="Awr84m+1VlKf3zBywPsPIg==" workbookSpinCount="100000" lockStructure="1"/>
  <bookViews>
    <workbookView xWindow="-120" yWindow="-120" windowWidth="38640" windowHeight="15720" xr2:uid="{763C6789-4857-4A15-B722-7ACA18867627}"/>
  </bookViews>
  <sheets>
    <sheet name="18" sheetId="3" r:id="rId1"/>
    <sheet name="18 cases" sheetId="2" state="hidden" r:id="rId2"/>
    <sheet name="Feuil1" sheetId="8" state="hidden" r:id="rId3"/>
  </sheets>
  <definedNames>
    <definedName name="Jours">Feuil1!$C$3:$C$9</definedName>
    <definedName name="Module">Feuil1!$B$3:$B$5</definedName>
    <definedName name="Type">Feuil1!$A$3:$A$4</definedName>
    <definedName name="vendue">Feuil1!$D$3:$D$24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 l="1"/>
  <c r="D43" i="2"/>
  <c r="D15" i="2"/>
  <c r="D14" i="2"/>
  <c r="D24" i="3"/>
  <c r="D11" i="2"/>
  <c r="D30" i="2" s="1"/>
  <c r="D42" i="2" l="1"/>
  <c r="D44" i="2" s="1"/>
  <c r="D23" i="2"/>
  <c r="D17" i="2"/>
  <c r="D35" i="2" s="1"/>
  <c r="D37" i="2" s="1"/>
  <c r="D51" i="2"/>
  <c r="D46" i="2" l="1"/>
  <c r="D47" i="2"/>
  <c r="D50" i="2" s="1"/>
  <c r="D53" i="2" s="1"/>
  <c r="D25" i="2"/>
  <c r="D26" i="2"/>
  <c r="D29" i="2" s="1"/>
  <c r="D32" i="2" s="1"/>
  <c r="D30" i="3" s="1"/>
</calcChain>
</file>

<file path=xl/sharedStrings.xml><?xml version="1.0" encoding="utf-8"?>
<sst xmlns="http://schemas.openxmlformats.org/spreadsheetml/2006/main" count="55" uniqueCount="44">
  <si>
    <t>Données de base</t>
  </si>
  <si>
    <t>Type d'appareil</t>
  </si>
  <si>
    <t>cases</t>
  </si>
  <si>
    <t>Nb de cases vendues par jour</t>
  </si>
  <si>
    <t xml:space="preserve">Nb jours utilisables </t>
  </si>
  <si>
    <t>J sur 7</t>
  </si>
  <si>
    <t>Prix de vente moyen d'une case</t>
  </si>
  <si>
    <t>CHF</t>
  </si>
  <si>
    <t>Prix de revient moyen d'une case</t>
  </si>
  <si>
    <t>Marges</t>
  </si>
  <si>
    <t>Votre bénéfice prévisionel mensuel</t>
  </si>
  <si>
    <t>Simulation avec réfrigéré de 18 cases</t>
  </si>
  <si>
    <t>Simulation no 1 :  nb de cases utilisées chaque jour</t>
  </si>
  <si>
    <t>Simulation no 2 : toutes les cases utilisées chaque jour</t>
  </si>
  <si>
    <t>selon BASE</t>
  </si>
  <si>
    <t>calcul du Break even</t>
  </si>
  <si>
    <t>sans loc</t>
  </si>
  <si>
    <t xml:space="preserve"> emplacement</t>
  </si>
  <si>
    <t>Leasing mensuelle</t>
  </si>
  <si>
    <t>18 cases</t>
  </si>
  <si>
    <t>logiciel + TPE</t>
  </si>
  <si>
    <t>total mensuel</t>
  </si>
  <si>
    <t>Prix de vente moyen d'un plat</t>
  </si>
  <si>
    <t>Prix de revient moyen</t>
  </si>
  <si>
    <t>Simulation no 1</t>
  </si>
  <si>
    <t>nb de jours utilisable par mois</t>
  </si>
  <si>
    <t>nb de cases utilisée journellement</t>
  </si>
  <si>
    <t>nb de prélèment mensuel</t>
  </si>
  <si>
    <t xml:space="preserve">soit un chiffre d'affaire de </t>
  </si>
  <si>
    <t>et une marge de</t>
  </si>
  <si>
    <t>Marges mensuelles</t>
  </si>
  <si>
    <t>coût machine</t>
  </si>
  <si>
    <t>Bénéfice mensuel sur 1 machine</t>
  </si>
  <si>
    <t>Calcul du break even</t>
  </si>
  <si>
    <t>Nb prélèvement pour Break even</t>
  </si>
  <si>
    <t>marges au break enven pour pmt leasing</t>
  </si>
  <si>
    <t>Simulation no 2</t>
  </si>
  <si>
    <t>Prévision si toutes les cases sont vidées chaques jours</t>
  </si>
  <si>
    <t>Type</t>
  </si>
  <si>
    <t>Module</t>
  </si>
  <si>
    <t>Jours</t>
  </si>
  <si>
    <t>nb veneude</t>
  </si>
  <si>
    <t>Sec</t>
  </si>
  <si>
    <t>Réfrigéré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</si>
</sst>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C_H_F_-;\-* #,##0.00\ _C_H_F_-;_-* &quot;-&quot;??\ _C_H_F_-;_-@_-"/>
    <numFmt numFmtId="166" formatCode="#,##0.00\ &quot;CHF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3" xfId="1" applyFont="1" applyBorder="1"/>
    <xf numFmtId="43" fontId="0" fillId="0" borderId="4" xfId="1" applyFont="1" applyBorder="1"/>
    <xf numFmtId="43" fontId="0" fillId="0" borderId="2" xfId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43" fontId="0" fillId="0" borderId="0" xfId="1" applyFont="1" applyBorder="1"/>
    <xf numFmtId="0" fontId="0" fillId="0" borderId="5" xfId="0" applyBorder="1"/>
    <xf numFmtId="0" fontId="0" fillId="0" borderId="6" xfId="0" applyBorder="1"/>
    <xf numFmtId="43" fontId="0" fillId="2" borderId="2" xfId="1" applyFont="1" applyFill="1" applyBorder="1"/>
    <xf numFmtId="43" fontId="0" fillId="2" borderId="4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5" xfId="0" applyFill="1" applyBorder="1"/>
    <xf numFmtId="43" fontId="0" fillId="4" borderId="2" xfId="1" applyFont="1" applyFill="1" applyBorder="1"/>
    <xf numFmtId="0" fontId="0" fillId="4" borderId="6" xfId="0" applyFill="1" applyBorder="1"/>
    <xf numFmtId="43" fontId="0" fillId="4" borderId="4" xfId="1" applyFont="1" applyFill="1" applyBorder="1"/>
    <xf numFmtId="0" fontId="0" fillId="4" borderId="2" xfId="0" applyFill="1" applyBorder="1"/>
    <xf numFmtId="43" fontId="0" fillId="4" borderId="3" xfId="1" applyFont="1" applyFill="1" applyBorder="1"/>
    <xf numFmtId="0" fontId="0" fillId="4" borderId="4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165" fontId="0" fillId="0" borderId="0" xfId="0" applyNumberFormat="1"/>
    <xf numFmtId="43" fontId="0" fillId="3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5" borderId="5" xfId="0" applyFill="1" applyBorder="1"/>
    <xf numFmtId="0" fontId="0" fillId="5" borderId="7" xfId="0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10" xfId="0" applyFont="1" applyFill="1" applyBorder="1"/>
    <xf numFmtId="0" fontId="0" fillId="5" borderId="11" xfId="0" applyFill="1" applyBorder="1"/>
    <xf numFmtId="0" fontId="3" fillId="5" borderId="0" xfId="0" applyFont="1" applyFill="1"/>
    <xf numFmtId="0" fontId="3" fillId="5" borderId="12" xfId="0" applyFont="1" applyFill="1" applyBorder="1"/>
    <xf numFmtId="0" fontId="3" fillId="5" borderId="5" xfId="0" applyFont="1" applyFill="1" applyBorder="1"/>
    <xf numFmtId="0" fontId="3" fillId="5" borderId="7" xfId="0" applyFont="1" applyFill="1" applyBorder="1"/>
    <xf numFmtId="0" fontId="3" fillId="5" borderId="11" xfId="0" applyFont="1" applyFill="1" applyBorder="1"/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6" borderId="13" xfId="0" applyFont="1" applyFill="1" applyBorder="1"/>
    <xf numFmtId="0" fontId="3" fillId="6" borderId="15" xfId="0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20" xfId="0" applyFont="1" applyFill="1" applyBorder="1"/>
    <xf numFmtId="0" fontId="3" fillId="6" borderId="16" xfId="0" applyFont="1" applyFill="1" applyBorder="1" applyAlignment="1">
      <alignment wrapText="1"/>
    </xf>
    <xf numFmtId="166" fontId="3" fillId="6" borderId="13" xfId="0" applyNumberFormat="1" applyFont="1" applyFill="1" applyBorder="1" applyAlignment="1">
      <alignment horizontal="center" vertical="center"/>
    </xf>
    <xf numFmtId="166" fontId="3" fillId="6" borderId="14" xfId="0" applyNumberFormat="1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 vertical="center"/>
    </xf>
    <xf numFmtId="166" fontId="3" fillId="6" borderId="16" xfId="0" applyNumberFormat="1" applyFont="1" applyFill="1" applyBorder="1" applyAlignment="1">
      <alignment horizontal="center" vertical="center"/>
    </xf>
    <xf numFmtId="166" fontId="3" fillId="6" borderId="0" xfId="0" applyNumberFormat="1" applyFont="1" applyFill="1" applyAlignment="1">
      <alignment horizontal="center" vertical="center"/>
    </xf>
    <xf numFmtId="166" fontId="3" fillId="6" borderId="17" xfId="0" applyNumberFormat="1" applyFont="1" applyFill="1" applyBorder="1" applyAlignment="1">
      <alignment horizontal="center" vertical="center"/>
    </xf>
    <xf numFmtId="166" fontId="3" fillId="6" borderId="18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>
      <alignment horizontal="center" vertical="center"/>
    </xf>
    <xf numFmtId="166" fontId="3" fillId="6" borderId="20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3603-E804-4DE4-A1E0-F093C852D05F}">
  <dimension ref="B1:J33"/>
  <sheetViews>
    <sheetView showGridLines="0" showRowColHeaders="0" tabSelected="1" workbookViewId="0">
      <selection activeCell="D19" sqref="D19"/>
    </sheetView>
  </sheetViews>
  <sheetFormatPr defaultColWidth="11.42578125" defaultRowHeight="15"/>
  <cols>
    <col min="1" max="1" width="23.5703125" customWidth="1"/>
    <col min="2" max="2" width="37.28515625" customWidth="1"/>
    <col min="3" max="3" width="11.28515625" customWidth="1"/>
    <col min="4" max="4" width="11" style="34"/>
    <col min="5" max="5" width="6.7109375" customWidth="1"/>
    <col min="6" max="6" width="5.140625" customWidth="1"/>
    <col min="8" max="8" width="39.140625" bestFit="1" customWidth="1"/>
    <col min="9" max="9" width="2.28515625" customWidth="1"/>
    <col min="10" max="10" width="7.140625" style="34" customWidth="1"/>
    <col min="11" max="11" width="5" bestFit="1" customWidth="1"/>
    <col min="12" max="12" width="7.85546875" customWidth="1"/>
  </cols>
  <sheetData>
    <row r="1" spans="2:10" ht="9" customHeight="1"/>
    <row r="2" spans="2:10" ht="26.25">
      <c r="B2" s="37" t="s">
        <v>0</v>
      </c>
    </row>
    <row r="3" spans="2:10" ht="10.9" customHeight="1"/>
    <row r="4" spans="2:10" ht="12" customHeight="1">
      <c r="B4" s="38"/>
      <c r="C4" s="39"/>
      <c r="D4" s="68">
        <v>18</v>
      </c>
      <c r="E4" s="44"/>
      <c r="F4" s="39"/>
    </row>
    <row r="5" spans="2:10" ht="23.25">
      <c r="B5" s="40" t="s">
        <v>1</v>
      </c>
      <c r="C5" s="41"/>
      <c r="D5" s="69"/>
      <c r="E5" s="45" t="s">
        <v>2</v>
      </c>
      <c r="F5" s="41"/>
      <c r="G5" s="35"/>
    </row>
    <row r="6" spans="2:10" ht="12" customHeight="1">
      <c r="B6" s="42"/>
      <c r="C6" s="43"/>
      <c r="D6" s="70"/>
      <c r="E6" s="46"/>
      <c r="F6" s="43"/>
      <c r="G6" s="35"/>
    </row>
    <row r="7" spans="2:10" ht="12" customHeight="1">
      <c r="B7" s="45"/>
      <c r="C7" s="45"/>
      <c r="D7" s="52"/>
      <c r="E7" s="45"/>
      <c r="F7" s="45"/>
      <c r="G7" s="35"/>
    </row>
    <row r="8" spans="2:10" ht="12" customHeight="1">
      <c r="B8" s="47"/>
      <c r="C8" s="48"/>
      <c r="D8" s="71">
        <v>14</v>
      </c>
      <c r="E8" s="49"/>
      <c r="F8" s="48"/>
      <c r="I8" s="34"/>
      <c r="J8"/>
    </row>
    <row r="9" spans="2:10" ht="23.25">
      <c r="B9" s="40" t="s">
        <v>3</v>
      </c>
      <c r="C9" s="41"/>
      <c r="D9" s="72"/>
      <c r="E9" s="50"/>
      <c r="F9" s="41"/>
      <c r="I9" s="34"/>
      <c r="J9"/>
    </row>
    <row r="10" spans="2:10" ht="23.25">
      <c r="B10" s="42"/>
      <c r="C10" s="43"/>
      <c r="D10" s="73"/>
      <c r="E10" s="51"/>
      <c r="F10" s="43"/>
      <c r="I10" s="34"/>
      <c r="J10"/>
    </row>
    <row r="11" spans="2:10" ht="10.9" customHeight="1">
      <c r="B11" s="35"/>
      <c r="C11" s="35"/>
      <c r="D11" s="36"/>
      <c r="E11" s="35"/>
      <c r="F11" s="35"/>
      <c r="G11" s="35"/>
    </row>
    <row r="12" spans="2:10" ht="12" customHeight="1">
      <c r="B12" s="47"/>
      <c r="C12" s="48"/>
      <c r="D12" s="71">
        <v>7</v>
      </c>
      <c r="E12" s="49"/>
      <c r="F12" s="48"/>
      <c r="G12" s="35"/>
    </row>
    <row r="13" spans="2:10" ht="23.25">
      <c r="B13" s="40" t="s">
        <v>4</v>
      </c>
      <c r="C13" s="41"/>
      <c r="D13" s="72"/>
      <c r="E13" s="45" t="s">
        <v>5</v>
      </c>
      <c r="F13" s="41"/>
      <c r="G13" s="35"/>
    </row>
    <row r="14" spans="2:10" ht="12" customHeight="1">
      <c r="B14" s="42"/>
      <c r="C14" s="43"/>
      <c r="D14" s="73"/>
      <c r="E14" s="46"/>
      <c r="F14" s="43"/>
      <c r="G14" s="35"/>
    </row>
    <row r="15" spans="2:10" ht="10.9" customHeight="1">
      <c r="B15" s="35"/>
      <c r="C15" s="35"/>
      <c r="D15" s="36"/>
      <c r="E15" s="35"/>
      <c r="F15" s="35"/>
      <c r="G15" s="35"/>
    </row>
    <row r="16" spans="2:10" ht="12" customHeight="1">
      <c r="B16" s="47"/>
      <c r="C16" s="48"/>
      <c r="D16" s="71">
        <v>25</v>
      </c>
      <c r="E16" s="49"/>
      <c r="F16" s="48"/>
      <c r="G16" s="35"/>
    </row>
    <row r="17" spans="2:7" ht="23.25">
      <c r="B17" s="40" t="s">
        <v>6</v>
      </c>
      <c r="C17" s="41"/>
      <c r="D17" s="72"/>
      <c r="E17" s="45" t="s">
        <v>7</v>
      </c>
      <c r="F17" s="41"/>
      <c r="G17" s="35"/>
    </row>
    <row r="18" spans="2:7" ht="12" customHeight="1">
      <c r="B18" s="42"/>
      <c r="C18" s="43"/>
      <c r="D18" s="73"/>
      <c r="E18" s="46"/>
      <c r="F18" s="43"/>
      <c r="G18" s="35"/>
    </row>
    <row r="19" spans="2:7" ht="10.9" customHeight="1">
      <c r="B19" s="35"/>
      <c r="C19" s="35"/>
      <c r="D19" s="36"/>
      <c r="E19" s="35"/>
      <c r="F19" s="35"/>
      <c r="G19" s="35"/>
    </row>
    <row r="20" spans="2:7" ht="12" customHeight="1">
      <c r="B20" s="47"/>
      <c r="C20" s="48"/>
      <c r="D20" s="71">
        <v>10</v>
      </c>
      <c r="E20" s="49"/>
      <c r="F20" s="48"/>
      <c r="G20" s="35"/>
    </row>
    <row r="21" spans="2:7" ht="23.25">
      <c r="B21" s="40" t="s">
        <v>8</v>
      </c>
      <c r="C21" s="41"/>
      <c r="D21" s="72"/>
      <c r="E21" s="45" t="s">
        <v>7</v>
      </c>
      <c r="F21" s="41"/>
      <c r="G21" s="35"/>
    </row>
    <row r="22" spans="2:7" ht="12" customHeight="1">
      <c r="B22" s="42"/>
      <c r="C22" s="43"/>
      <c r="D22" s="73"/>
      <c r="E22" s="46"/>
      <c r="F22" s="43"/>
      <c r="G22" s="35"/>
    </row>
    <row r="23" spans="2:7" ht="10.9" customHeight="1">
      <c r="B23" s="35"/>
      <c r="C23" s="35"/>
      <c r="D23" s="36"/>
      <c r="E23" s="35"/>
      <c r="F23" s="35"/>
      <c r="G23" s="35"/>
    </row>
    <row r="24" spans="2:7" ht="12" customHeight="1">
      <c r="B24" s="47"/>
      <c r="C24" s="48"/>
      <c r="D24" s="68">
        <f>D16-D20</f>
        <v>15</v>
      </c>
      <c r="E24" s="49"/>
      <c r="F24" s="48"/>
      <c r="G24" s="35"/>
    </row>
    <row r="25" spans="2:7" ht="23.25">
      <c r="B25" s="40" t="s">
        <v>9</v>
      </c>
      <c r="C25" s="41"/>
      <c r="D25" s="69"/>
      <c r="E25" s="45" t="s">
        <v>7</v>
      </c>
      <c r="F25" s="41"/>
      <c r="G25" s="35"/>
    </row>
    <row r="26" spans="2:7" ht="12" customHeight="1">
      <c r="B26" s="42"/>
      <c r="C26" s="43"/>
      <c r="D26" s="70"/>
      <c r="E26" s="46"/>
      <c r="F26" s="43"/>
      <c r="G26" s="35"/>
    </row>
    <row r="27" spans="2:7" ht="10.9" customHeight="1">
      <c r="B27" s="35"/>
      <c r="C27" s="35"/>
      <c r="D27" s="36"/>
      <c r="E27" s="35"/>
      <c r="F27" s="35"/>
      <c r="G27" s="35"/>
    </row>
    <row r="28" spans="2:7" ht="12" customHeight="1"/>
    <row r="29" spans="2:7" ht="15.75" thickBot="1"/>
    <row r="30" spans="2:7" ht="23.25">
      <c r="B30" s="53"/>
      <c r="C30" s="54"/>
      <c r="D30" s="59">
        <f>'18 cases'!D32</f>
        <v>5721.5</v>
      </c>
      <c r="E30" s="60"/>
      <c r="F30" s="61"/>
    </row>
    <row r="31" spans="2:7" ht="46.5">
      <c r="B31" s="58" t="s">
        <v>10</v>
      </c>
      <c r="C31" s="55"/>
      <c r="D31" s="62"/>
      <c r="E31" s="63"/>
      <c r="F31" s="64"/>
    </row>
    <row r="32" spans="2:7" ht="24" thickBot="1">
      <c r="B32" s="56"/>
      <c r="C32" s="57"/>
      <c r="D32" s="65"/>
      <c r="E32" s="66"/>
      <c r="F32" s="67"/>
    </row>
    <row r="33" spans="2:7" ht="23.25">
      <c r="B33" s="35"/>
      <c r="C33" s="35"/>
      <c r="D33" s="36"/>
      <c r="E33" s="35"/>
      <c r="F33" s="35"/>
      <c r="G33" s="35"/>
    </row>
  </sheetData>
  <sheetProtection algorithmName="SHA-512" hashValue="tpVBUDO2l7mfmt7QCsKfew/vFdkzjzkBYYFDqHYx7MRng4JdeEiuYjph0/tXmOYnreXceWYKUCuul587RDXG0w==" saltValue="y3tssa8necLuqilp/QDX6A==" spinCount="100000" sheet="1" objects="1" scenarios="1"/>
  <mergeCells count="7">
    <mergeCell ref="D30:F32"/>
    <mergeCell ref="D4:D6"/>
    <mergeCell ref="D12:D14"/>
    <mergeCell ref="D16:D18"/>
    <mergeCell ref="D20:D22"/>
    <mergeCell ref="D24:D26"/>
    <mergeCell ref="D8:D10"/>
  </mergeCells>
  <dataValidations xWindow="794" yWindow="625" count="3">
    <dataValidation type="list" allowBlank="1" showInputMessage="1" showErrorMessage="1" sqref="D7" xr:uid="{C31A9EA5-301A-4AE1-B348-DEDC28D10181}">
      <formula1>Module</formula1>
    </dataValidation>
    <dataValidation type="list" allowBlank="1" showInputMessage="1" showErrorMessage="1" sqref="D12:D14" xr:uid="{D59CED2B-9763-4A29-8B4B-C10582C5B979}">
      <formula1>Jours</formula1>
    </dataValidation>
    <dataValidation type="list" allowBlank="1" showInputMessage="1" showErrorMessage="1" sqref="D8:D10" xr:uid="{40994199-C973-471F-A5F1-6B53468B5859}">
      <formula1>vendue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CFB4-7E06-46EE-981E-F51AB8813938}">
  <dimension ref="A2:F53"/>
  <sheetViews>
    <sheetView topLeftCell="B1" workbookViewId="0">
      <selection activeCell="D22" sqref="D22"/>
    </sheetView>
  </sheetViews>
  <sheetFormatPr defaultColWidth="11.42578125" defaultRowHeight="15"/>
  <cols>
    <col min="1" max="1" width="0" hidden="1" customWidth="1"/>
    <col min="2" max="2" width="55.5703125" bestFit="1" customWidth="1"/>
    <col min="3" max="3" width="4.140625" customWidth="1"/>
    <col min="4" max="4" width="16.7109375" customWidth="1"/>
  </cols>
  <sheetData>
    <row r="2" spans="1:4">
      <c r="B2" s="28" t="s">
        <v>11</v>
      </c>
      <c r="D2" s="3"/>
    </row>
    <row r="3" spans="1:4">
      <c r="B3" s="28" t="s">
        <v>12</v>
      </c>
      <c r="C3" s="29"/>
      <c r="D3" s="27"/>
    </row>
    <row r="4" spans="1:4">
      <c r="B4" s="28" t="s">
        <v>13</v>
      </c>
      <c r="C4" s="29"/>
      <c r="D4" s="27" t="s">
        <v>14</v>
      </c>
    </row>
    <row r="5" spans="1:4">
      <c r="B5" s="28" t="s">
        <v>15</v>
      </c>
      <c r="C5" s="29"/>
      <c r="D5" s="27" t="s">
        <v>16</v>
      </c>
    </row>
    <row r="6" spans="1:4">
      <c r="D6" s="31" t="s">
        <v>17</v>
      </c>
    </row>
    <row r="7" spans="1:4">
      <c r="B7" s="3" t="s">
        <v>18</v>
      </c>
      <c r="D7" s="3"/>
    </row>
    <row r="8" spans="1:4">
      <c r="A8" s="1"/>
      <c r="B8" s="4" t="s">
        <v>19</v>
      </c>
      <c r="D8" s="6">
        <v>508.5</v>
      </c>
    </row>
    <row r="9" spans="1:4">
      <c r="A9" s="1"/>
      <c r="B9" s="5" t="s">
        <v>20</v>
      </c>
      <c r="D9" s="7">
        <v>70</v>
      </c>
    </row>
    <row r="10" spans="1:4">
      <c r="A10" s="1"/>
      <c r="B10" s="3"/>
      <c r="D10" s="8"/>
    </row>
    <row r="11" spans="1:4">
      <c r="A11" s="1"/>
      <c r="B11" s="5" t="s">
        <v>21</v>
      </c>
      <c r="D11" s="7">
        <f>SUM(D8:D10)</f>
        <v>578.5</v>
      </c>
    </row>
    <row r="12" spans="1:4">
      <c r="A12" s="1"/>
      <c r="D12" s="1"/>
    </row>
    <row r="13" spans="1:4">
      <c r="A13" s="1"/>
      <c r="D13" s="1"/>
    </row>
    <row r="14" spans="1:4">
      <c r="A14" s="1"/>
      <c r="B14" s="3" t="s">
        <v>22</v>
      </c>
      <c r="D14" s="8">
        <f>'18'!D16</f>
        <v>25</v>
      </c>
    </row>
    <row r="15" spans="1:4">
      <c r="A15" s="1"/>
      <c r="B15" s="5" t="s">
        <v>23</v>
      </c>
      <c r="D15" s="6">
        <f>'18'!D20</f>
        <v>10</v>
      </c>
    </row>
    <row r="16" spans="1:4">
      <c r="A16" s="1"/>
      <c r="B16" s="3"/>
      <c r="D16" s="15"/>
    </row>
    <row r="17" spans="1:4">
      <c r="A17" s="1"/>
      <c r="B17" s="5" t="s">
        <v>9</v>
      </c>
      <c r="D17" s="16">
        <f>D14-D15</f>
        <v>15</v>
      </c>
    </row>
    <row r="18" spans="1:4">
      <c r="A18" s="1"/>
      <c r="D18" s="1"/>
    </row>
    <row r="19" spans="1:4">
      <c r="A19" s="1"/>
      <c r="D19" s="1"/>
    </row>
    <row r="20" spans="1:4">
      <c r="A20" s="1"/>
      <c r="B20" s="30" t="s">
        <v>24</v>
      </c>
      <c r="D20" s="1"/>
    </row>
    <row r="21" spans="1:4">
      <c r="A21" s="2"/>
      <c r="B21" s="3" t="s">
        <v>25</v>
      </c>
      <c r="D21" s="9">
        <f>'18'!D12*4+2</f>
        <v>30</v>
      </c>
    </row>
    <row r="22" spans="1:4">
      <c r="A22" s="2"/>
      <c r="B22" s="4" t="s">
        <v>26</v>
      </c>
      <c r="D22" s="10">
        <f>'18'!D8</f>
        <v>14</v>
      </c>
    </row>
    <row r="23" spans="1:4">
      <c r="A23" s="2"/>
      <c r="B23" s="5" t="s">
        <v>27</v>
      </c>
      <c r="D23" s="11">
        <f>D21*D22</f>
        <v>420</v>
      </c>
    </row>
    <row r="24" spans="1:4">
      <c r="A24" s="1"/>
      <c r="D24" s="1"/>
    </row>
    <row r="25" spans="1:4">
      <c r="A25" s="1"/>
      <c r="B25" s="13" t="s">
        <v>28</v>
      </c>
      <c r="D25" s="8">
        <f>D23*D14</f>
        <v>10500</v>
      </c>
    </row>
    <row r="26" spans="1:4">
      <c r="A26" s="1"/>
      <c r="B26" s="14" t="s">
        <v>29</v>
      </c>
      <c r="D26" s="7">
        <f>D23*D17</f>
        <v>6300</v>
      </c>
    </row>
    <row r="27" spans="1:4">
      <c r="A27" s="1"/>
      <c r="D27" s="12"/>
    </row>
    <row r="28" spans="1:4">
      <c r="A28" s="1"/>
      <c r="D28" s="12"/>
    </row>
    <row r="29" spans="1:4">
      <c r="A29" s="1"/>
      <c r="B29" s="20" t="s">
        <v>30</v>
      </c>
      <c r="D29" s="21">
        <f>D26</f>
        <v>6300</v>
      </c>
    </row>
    <row r="30" spans="1:4">
      <c r="A30" s="1"/>
      <c r="B30" s="22" t="s">
        <v>31</v>
      </c>
      <c r="D30" s="23">
        <f>D11</f>
        <v>578.5</v>
      </c>
    </row>
    <row r="31" spans="1:4">
      <c r="A31" s="1"/>
      <c r="B31" s="24"/>
      <c r="D31" s="25"/>
    </row>
    <row r="32" spans="1:4">
      <c r="A32" s="1"/>
      <c r="B32" s="26" t="s">
        <v>32</v>
      </c>
      <c r="D32" s="23">
        <f>D29-D30</f>
        <v>5721.5</v>
      </c>
    </row>
    <row r="34" spans="1:6">
      <c r="B34" s="30" t="s">
        <v>33</v>
      </c>
    </row>
    <row r="35" spans="1:6">
      <c r="B35" s="17" t="s">
        <v>34</v>
      </c>
      <c r="D35" s="33">
        <f>D30/D21/D17</f>
        <v>1.2855555555555556</v>
      </c>
      <c r="F35" s="32"/>
    </row>
    <row r="36" spans="1:6">
      <c r="B36" s="18"/>
      <c r="D36" s="18"/>
    </row>
    <row r="37" spans="1:6">
      <c r="B37" s="19" t="s">
        <v>35</v>
      </c>
      <c r="D37" s="19">
        <f>D35*D17*D21</f>
        <v>578.5</v>
      </c>
    </row>
    <row r="40" spans="1:6">
      <c r="B40" s="30" t="s">
        <v>36</v>
      </c>
    </row>
    <row r="41" spans="1:6">
      <c r="B41" s="3" t="s">
        <v>37</v>
      </c>
      <c r="D41" s="3"/>
    </row>
    <row r="42" spans="1:6">
      <c r="A42" s="2"/>
      <c r="B42" s="4" t="s">
        <v>25</v>
      </c>
      <c r="D42" s="10">
        <f>D21</f>
        <v>30</v>
      </c>
    </row>
    <row r="43" spans="1:6">
      <c r="A43" s="2"/>
      <c r="B43" s="4" t="s">
        <v>26</v>
      </c>
      <c r="D43" s="10">
        <f>'18'!D4</f>
        <v>18</v>
      </c>
    </row>
    <row r="44" spans="1:6">
      <c r="A44" s="2"/>
      <c r="B44" s="5" t="s">
        <v>27</v>
      </c>
      <c r="D44" s="11">
        <f>D42*D43</f>
        <v>540</v>
      </c>
    </row>
    <row r="45" spans="1:6">
      <c r="A45" s="1"/>
      <c r="D45" s="1"/>
    </row>
    <row r="46" spans="1:6">
      <c r="A46" s="1"/>
      <c r="B46" s="3" t="s">
        <v>28</v>
      </c>
      <c r="D46" s="8">
        <f>D44*D14</f>
        <v>13500</v>
      </c>
    </row>
    <row r="47" spans="1:6">
      <c r="A47" s="1"/>
      <c r="B47" s="5" t="s">
        <v>29</v>
      </c>
      <c r="D47" s="7">
        <f>D44*D17</f>
        <v>8100</v>
      </c>
    </row>
    <row r="48" spans="1:6">
      <c r="A48" s="1"/>
      <c r="D48" s="12"/>
    </row>
    <row r="49" spans="1:4">
      <c r="A49" s="1"/>
      <c r="D49" s="12"/>
    </row>
    <row r="50" spans="1:4">
      <c r="A50" s="1"/>
      <c r="B50" s="24" t="s">
        <v>30</v>
      </c>
      <c r="D50" s="21">
        <f>D47</f>
        <v>8100</v>
      </c>
    </row>
    <row r="51" spans="1:4">
      <c r="A51" s="1"/>
      <c r="B51" s="26" t="s">
        <v>31</v>
      </c>
      <c r="D51" s="23">
        <f>D30</f>
        <v>578.5</v>
      </c>
    </row>
    <row r="52" spans="1:4">
      <c r="A52" s="1"/>
      <c r="B52" s="24"/>
      <c r="D52" s="21"/>
    </row>
    <row r="53" spans="1:4">
      <c r="A53" s="1"/>
      <c r="B53" s="26" t="s">
        <v>32</v>
      </c>
      <c r="D53" s="23">
        <f>D50-D51</f>
        <v>7521.5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F45-CD93-4730-873A-B3758458AD65}">
  <dimension ref="A2:D20"/>
  <sheetViews>
    <sheetView workbookViewId="0">
      <selection activeCell="D21" sqref="D21"/>
    </sheetView>
  </sheetViews>
  <sheetFormatPr defaultColWidth="11.42578125" defaultRowHeight="15"/>
  <sheetData>
    <row r="2" spans="1:4">
      <c r="A2" t="s">
        <v>38</v>
      </c>
      <c r="B2" t="s">
        <v>39</v>
      </c>
      <c r="C2" t="s">
        <v>40</v>
      </c>
      <c r="D2" t="s">
        <v>41</v>
      </c>
    </row>
    <row r="3" spans="1:4">
      <c r="A3" t="s">
        <v>42</v>
      </c>
      <c r="B3">
        <v>9</v>
      </c>
      <c r="C3">
        <v>1</v>
      </c>
      <c r="D3">
        <v>1</v>
      </c>
    </row>
    <row r="4" spans="1:4">
      <c r="A4" t="s">
        <v>43</v>
      </c>
      <c r="B4">
        <v>18</v>
      </c>
      <c r="C4">
        <v>2</v>
      </c>
      <c r="D4">
        <v>2</v>
      </c>
    </row>
    <row r="5" spans="1:4">
      <c r="B5">
        <v>22</v>
      </c>
      <c r="C5">
        <v>3</v>
      </c>
      <c r="D5">
        <v>3</v>
      </c>
    </row>
    <row r="6" spans="1:4">
      <c r="C6">
        <v>4</v>
      </c>
      <c r="D6">
        <v>4</v>
      </c>
    </row>
    <row r="7" spans="1:4">
      <c r="C7">
        <v>5</v>
      </c>
      <c r="D7">
        <v>5</v>
      </c>
    </row>
    <row r="8" spans="1:4">
      <c r="C8">
        <v>6</v>
      </c>
      <c r="D8">
        <v>6</v>
      </c>
    </row>
    <row r="9" spans="1:4">
      <c r="C9">
        <v>7</v>
      </c>
      <c r="D9">
        <v>7</v>
      </c>
    </row>
    <row r="10" spans="1:4">
      <c r="D10">
        <v>8</v>
      </c>
    </row>
    <row r="11" spans="1:4">
      <c r="D11">
        <v>9</v>
      </c>
    </row>
    <row r="12" spans="1:4">
      <c r="D12">
        <v>10</v>
      </c>
    </row>
    <row r="13" spans="1:4">
      <c r="D13">
        <v>11</v>
      </c>
    </row>
    <row r="14" spans="1:4">
      <c r="D14">
        <v>12</v>
      </c>
    </row>
    <row r="15" spans="1:4">
      <c r="D15">
        <v>13</v>
      </c>
    </row>
    <row r="16" spans="1:4">
      <c r="D16">
        <v>14</v>
      </c>
    </row>
    <row r="17" spans="4:4">
      <c r="D17">
        <v>15</v>
      </c>
    </row>
    <row r="18" spans="4:4">
      <c r="D18">
        <v>16</v>
      </c>
    </row>
    <row r="19" spans="4:4">
      <c r="D19">
        <v>17</v>
      </c>
    </row>
    <row r="20" spans="4:4">
      <c r="D20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4EEAA54BB3A549A03C800D12BAE1B2" ma:contentTypeVersion="15" ma:contentTypeDescription="Crée un document." ma:contentTypeScope="" ma:versionID="1fbf756a446e95ff9466b109a471e8e1">
  <xsd:schema xmlns:xsd="http://www.w3.org/2001/XMLSchema" xmlns:xs="http://www.w3.org/2001/XMLSchema" xmlns:p="http://schemas.microsoft.com/office/2006/metadata/properties" xmlns:ns2="70b85d86-c8b3-404c-8023-e41af57f8ad7" xmlns:ns3="280c8661-cb07-461d-af15-de4400dd51ed" targetNamespace="http://schemas.microsoft.com/office/2006/metadata/properties" ma:root="true" ma:fieldsID="0499b868bc51c8b6a2d249abd73b43b7" ns2:_="" ns3:_="">
    <xsd:import namespace="70b85d86-c8b3-404c-8023-e41af57f8ad7"/>
    <xsd:import namespace="280c8661-cb07-461d-af15-de4400dd5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5d86-c8b3-404c-8023-e41af57f8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a8179905-d2e2-4774-b7f0-09e5d0d559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c8661-cb07-461d-af15-de4400dd51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315f10-f58a-42eb-8e1c-a180145292b3}" ma:internalName="TaxCatchAll" ma:showField="CatchAllData" ma:web="280c8661-cb07-461d-af15-de4400dd5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85d86-c8b3-404c-8023-e41af57f8ad7">
      <Terms xmlns="http://schemas.microsoft.com/office/infopath/2007/PartnerControls"/>
    </lcf76f155ced4ddcb4097134ff3c332f>
    <TaxCatchAll xmlns="280c8661-cb07-461d-af15-de4400dd5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586A5-663D-41FB-AD64-886EB0E03F11}"/>
</file>

<file path=customXml/itemProps2.xml><?xml version="1.0" encoding="utf-8"?>
<ds:datastoreItem xmlns:ds="http://schemas.openxmlformats.org/officeDocument/2006/customXml" ds:itemID="{A57B77EC-7DFA-469F-99D6-62E1CE6AC89D}"/>
</file>

<file path=customXml/itemProps3.xml><?xml version="1.0" encoding="utf-8"?>
<ds:datastoreItem xmlns:ds="http://schemas.openxmlformats.org/officeDocument/2006/customXml" ds:itemID="{C6D404C5-4469-4B32-BD1B-AC4DD348A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Meylan</dc:creator>
  <cp:keywords/>
  <dc:description/>
  <cp:lastModifiedBy>Pierre Meylan</cp:lastModifiedBy>
  <cp:revision/>
  <dcterms:created xsi:type="dcterms:W3CDTF">2023-03-15T12:35:00Z</dcterms:created>
  <dcterms:modified xsi:type="dcterms:W3CDTF">2024-06-14T15:43:00Z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0x0101005A7C2BB1D29BF142B8A03AEEEB96F091</vt:lpwstr>
  </property>
  <property fmtid="{D5CDD505-2E9C-101B-9397-08002B2CF9AE}" pid="3" name="MediaServiceImageTags">
    <vt:lpwstr/>
  </property>
</Properties>
</file>